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wdp" ContentType="image/vnd.ms-photo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0" yWindow="0" windowWidth="25600" windowHeight="14560"/>
  </bookViews>
  <sheets>
    <sheet name="F4 READY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5" i="1" l="1"/>
  <c r="B55" i="1"/>
  <c r="C55" i="1"/>
  <c r="D55" i="1"/>
  <c r="G55" i="1"/>
  <c r="E55" i="1"/>
  <c r="E56" i="1"/>
  <c r="G63" i="1"/>
  <c r="E47" i="1"/>
  <c r="G56" i="1"/>
  <c r="B42" i="1"/>
  <c r="H55" i="1"/>
  <c r="G38" i="1"/>
  <c r="G40" i="1"/>
  <c r="G47" i="1"/>
  <c r="G48" i="1"/>
  <c r="E48" i="1"/>
</calcChain>
</file>

<file path=xl/sharedStrings.xml><?xml version="1.0" encoding="utf-8"?>
<sst xmlns="http://schemas.openxmlformats.org/spreadsheetml/2006/main" count="58" uniqueCount="55">
  <si>
    <t>0-34cm</t>
  </si>
  <si>
    <t>35-40cm</t>
  </si>
  <si>
    <t>41-45cm</t>
  </si>
  <si>
    <t>46-50cm</t>
  </si>
  <si>
    <t>51-55cm</t>
  </si>
  <si>
    <t>56-60cm</t>
  </si>
  <si>
    <t>61-65cm</t>
  </si>
  <si>
    <t>66-70cm</t>
  </si>
  <si>
    <t>71-75cm</t>
  </si>
  <si>
    <t>76-80cm</t>
  </si>
  <si>
    <t>81-85cm</t>
  </si>
  <si>
    <t>86-90cm</t>
  </si>
  <si>
    <t>91-95cm</t>
  </si>
  <si>
    <t>96-100cm</t>
  </si>
  <si>
    <t>101-105cm</t>
  </si>
  <si>
    <t>106-110cm</t>
  </si>
  <si>
    <t>111-115cm</t>
  </si>
  <si>
    <t>116-120cm</t>
  </si>
  <si>
    <t>F4.1</t>
  </si>
  <si>
    <t>F4.2</t>
  </si>
  <si>
    <t>F4.3</t>
  </si>
  <si>
    <t>F4.4</t>
  </si>
  <si>
    <t>F4.5</t>
  </si>
  <si>
    <t>F4.6</t>
  </si>
  <si>
    <t>F4.7</t>
  </si>
  <si>
    <t>F4.8</t>
  </si>
  <si>
    <r>
      <t xml:space="preserve">GLASS FOLDING ACCORDION SYSTEM  </t>
    </r>
    <r>
      <rPr>
        <b/>
        <u/>
        <sz val="18"/>
        <color theme="1"/>
        <rFont val="Calibri"/>
        <family val="2"/>
        <charset val="161"/>
        <scheme val="minor"/>
      </rPr>
      <t>F4 Thermo</t>
    </r>
  </si>
  <si>
    <r>
      <t>Includes the cost for</t>
    </r>
    <r>
      <rPr>
        <u/>
        <sz val="10"/>
        <color theme="1"/>
        <rFont val="Calibri"/>
        <family val="2"/>
        <charset val="161"/>
        <scheme val="minor"/>
      </rPr>
      <t xml:space="preserve"> natural anodized</t>
    </r>
    <r>
      <rPr>
        <sz val="10"/>
        <color theme="1"/>
        <rFont val="Calibri"/>
        <family val="2"/>
        <charset val="161"/>
        <scheme val="minor"/>
      </rPr>
      <t xml:space="preserve"> aluminum profiles per panel and accessories needed it necessary for the proper condition of the system.</t>
    </r>
  </si>
  <si>
    <t>PANEL WIDTH</t>
  </si>
  <si>
    <r>
      <t>F4 Thermo</t>
    </r>
    <r>
      <rPr>
        <sz val="10"/>
        <color rgb="FF000000"/>
        <rFont val="Calibri"/>
        <family val="2"/>
        <charset val="161"/>
      </rPr>
      <t xml:space="preserve"> </t>
    </r>
    <r>
      <rPr>
        <sz val="8"/>
        <color rgb="FF000000"/>
        <rFont val="Calibri"/>
        <family val="2"/>
        <charset val="161"/>
      </rPr>
      <t>PARKING FOLDING DOOR  price of aluminum profiles with all the needed parts</t>
    </r>
  </si>
  <si>
    <t>Glass types</t>
  </si>
  <si>
    <t>Double glass 5mm  clear - Gap 10mm - 5mm clear</t>
  </si>
  <si>
    <t>Double glass 5mm  clear - Gap 10mm - 6mm low-e</t>
  </si>
  <si>
    <t>Double glass 3+3mm  clear - Gap 10mm - 3+3mm</t>
  </si>
  <si>
    <t>Double glass 3+3mm  clear - Gap 10mm - 4+4mm low-e</t>
  </si>
  <si>
    <t>Opening width (cm)</t>
  </si>
  <si>
    <t>Opening height (cm)</t>
  </si>
  <si>
    <t>System type</t>
  </si>
  <si>
    <t>Numbers of panels</t>
  </si>
  <si>
    <r>
      <rPr>
        <sz val="11"/>
        <color theme="1"/>
        <rFont val="Calibri"/>
        <family val="2"/>
        <charset val="161"/>
        <scheme val="minor"/>
      </rPr>
      <t>Opening sliding door</t>
    </r>
    <r>
      <rPr>
        <sz val="8"/>
        <color theme="1"/>
        <rFont val="Calibri"/>
        <family val="2"/>
        <charset val="161"/>
        <scheme val="minor"/>
      </rPr>
      <t xml:space="preserve"> (roof spring)</t>
    </r>
  </si>
  <si>
    <t>Glass type</t>
  </si>
  <si>
    <t>Different Colour</t>
  </si>
  <si>
    <r>
      <t xml:space="preserve">Discount </t>
    </r>
    <r>
      <rPr>
        <sz val="10"/>
        <color theme="1"/>
        <rFont val="Calibri"/>
        <family val="2"/>
        <charset val="161"/>
        <scheme val="minor"/>
      </rPr>
      <t>for aluminum profiles</t>
    </r>
    <r>
      <rPr>
        <sz val="9"/>
        <color theme="1"/>
        <rFont val="Calibri"/>
        <family val="2"/>
        <charset val="161"/>
        <scheme val="minor"/>
      </rPr>
      <t xml:space="preserve"> </t>
    </r>
    <r>
      <rPr>
        <sz val="11"/>
        <color theme="1"/>
        <rFont val="Calibri"/>
        <family val="2"/>
        <charset val="161"/>
        <scheme val="minor"/>
      </rPr>
      <t>(%)</t>
    </r>
  </si>
  <si>
    <t>Total cost for aluminum profiles:</t>
  </si>
  <si>
    <t>Total cost including glasses:</t>
  </si>
  <si>
    <t xml:space="preserve"> Prices does not include freights.             Prices does not include VAT.              Prices may change without any further notice         </t>
  </si>
  <si>
    <t>Natural anodized</t>
  </si>
  <si>
    <t>Ral electrostatic</t>
  </si>
  <si>
    <t>Special electrostatic</t>
  </si>
  <si>
    <t>Wooden imitation</t>
  </si>
  <si>
    <t>Inox imitation</t>
  </si>
  <si>
    <t>Fill the blue boxes</t>
  </si>
  <si>
    <t>TOTAL PRICE CALCULATION</t>
  </si>
  <si>
    <r>
      <t>Price / m</t>
    </r>
    <r>
      <rPr>
        <vertAlign val="superscript"/>
        <sz val="11"/>
        <color theme="1"/>
        <rFont val="Calibri"/>
        <family val="2"/>
        <charset val="161"/>
        <scheme val="minor"/>
      </rPr>
      <t>2</t>
    </r>
  </si>
  <si>
    <t>PRICE LIST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</si>
</sst>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#,##0.00\ &quot;€&quot;"/>
    <numFmt numFmtId="166" formatCode="[$SEK]\ #,##0.00"/>
    <numFmt numFmtId="167" formatCode="[$SEK]\ #,##0.00;[Red]\-[$SEK]\ #,##0.00"/>
  </numFmts>
  <fonts count="27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u/>
      <sz val="11"/>
      <color theme="10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12"/>
      <color rgb="FF000000"/>
      <name val="Calibri"/>
      <family val="2"/>
      <charset val="161"/>
    </font>
    <font>
      <b/>
      <sz val="12"/>
      <color rgb="FF000000"/>
      <name val="Calibri"/>
      <family val="2"/>
      <charset val="161"/>
    </font>
    <font>
      <u/>
      <sz val="14"/>
      <color theme="1"/>
      <name val="Calibri"/>
      <family val="2"/>
      <charset val="161"/>
      <scheme val="minor"/>
    </font>
    <font>
      <b/>
      <u/>
      <sz val="18"/>
      <color theme="1"/>
      <name val="Calibri"/>
      <family val="2"/>
      <charset val="161"/>
      <scheme val="minor"/>
    </font>
    <font>
      <vertAlign val="superscript"/>
      <sz val="11"/>
      <color theme="1"/>
      <name val="Calibri"/>
      <family val="2"/>
      <charset val="161"/>
      <scheme val="minor"/>
    </font>
    <font>
      <sz val="10"/>
      <color rgb="FF000000"/>
      <name val="Calibri"/>
      <family val="2"/>
      <charset val="161"/>
    </font>
    <font>
      <sz val="10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u/>
      <sz val="10"/>
      <color theme="10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9"/>
      <color rgb="FFFF0000"/>
      <name val="Calibri"/>
      <family val="2"/>
      <charset val="161"/>
      <scheme val="minor"/>
    </font>
    <font>
      <sz val="10"/>
      <color rgb="FFFF0000"/>
      <name val="Calibri"/>
      <family val="2"/>
      <charset val="161"/>
      <scheme val="minor"/>
    </font>
    <font>
      <sz val="7"/>
      <color rgb="FFFF0000"/>
      <name val="Calibri"/>
      <family val="2"/>
      <charset val="161"/>
      <scheme val="minor"/>
    </font>
    <font>
      <sz val="6"/>
      <color theme="1"/>
      <name val="Calibri"/>
      <family val="2"/>
      <charset val="161"/>
      <scheme val="minor"/>
    </font>
    <font>
      <i/>
      <sz val="9"/>
      <color theme="1"/>
      <name val="Calibri"/>
      <family val="2"/>
      <charset val="161"/>
      <scheme val="minor"/>
    </font>
    <font>
      <i/>
      <sz val="8"/>
      <color theme="1"/>
      <name val="Calibri"/>
      <family val="2"/>
      <charset val="161"/>
      <scheme val="minor"/>
    </font>
    <font>
      <u/>
      <sz val="10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8"/>
      <color rgb="FF000000"/>
      <name val="Calibri"/>
      <family val="2"/>
      <charset val="161"/>
    </font>
    <font>
      <sz val="8"/>
      <color theme="1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rgb="FF000000"/>
      </left>
      <right style="medium">
        <color auto="1"/>
      </right>
      <top style="dotted">
        <color rgb="FF000000"/>
      </top>
      <bottom style="dotted">
        <color rgb="FF000000"/>
      </bottom>
      <diagonal/>
    </border>
    <border>
      <left style="medium">
        <color auto="1"/>
      </left>
      <right style="medium">
        <color rgb="FF000000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rgb="FF000000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medium">
        <color auto="1"/>
      </right>
      <top style="dotted">
        <color rgb="FF000000"/>
      </top>
      <bottom/>
      <diagonal/>
    </border>
    <border>
      <left style="medium">
        <color rgb="FF000000"/>
      </left>
      <right style="medium">
        <color auto="1"/>
      </right>
      <top style="dotted">
        <color auto="1"/>
      </top>
      <bottom style="dotted">
        <color rgb="FF000000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rgb="FF000000"/>
      </right>
      <top style="medium">
        <color auto="1"/>
      </top>
      <bottom style="thin">
        <color auto="1"/>
      </bottom>
      <diagonal/>
    </border>
    <border>
      <left style="medium">
        <color rgb="FF000000"/>
      </left>
      <right style="medium">
        <color auto="1"/>
      </right>
      <top style="medium">
        <color auto="1"/>
      </top>
      <bottom style="dotted">
        <color rgb="FF000000"/>
      </bottom>
      <diagonal/>
    </border>
    <border>
      <left style="medium">
        <color rgb="FF000000"/>
      </left>
      <right style="medium">
        <color auto="1"/>
      </right>
      <top style="dotted">
        <color rgb="FF000000"/>
      </top>
      <bottom style="medium">
        <color rgb="FF000000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9" fontId="14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Font="1"/>
    <xf numFmtId="0" fontId="0" fillId="0" borderId="0" xfId="0" applyFont="1" applyAlignment="1">
      <alignment horizontal="left"/>
    </xf>
    <xf numFmtId="0" fontId="5" fillId="2" borderId="4" xfId="0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right"/>
    </xf>
    <xf numFmtId="0" fontId="0" fillId="0" borderId="6" xfId="0" applyFont="1" applyBorder="1"/>
    <xf numFmtId="0" fontId="0" fillId="0" borderId="0" xfId="0" applyFont="1" applyAlignment="1"/>
    <xf numFmtId="0" fontId="2" fillId="0" borderId="0" xfId="0" applyFont="1"/>
    <xf numFmtId="0" fontId="11" fillId="0" borderId="0" xfId="0" applyFont="1"/>
    <xf numFmtId="0" fontId="15" fillId="0" borderId="0" xfId="1" applyFont="1"/>
    <xf numFmtId="0" fontId="11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23" xfId="0" applyFont="1" applyBorder="1"/>
    <xf numFmtId="0" fontId="0" fillId="0" borderId="24" xfId="0" applyFont="1" applyBorder="1"/>
    <xf numFmtId="0" fontId="0" fillId="0" borderId="25" xfId="0" applyFont="1" applyBorder="1"/>
    <xf numFmtId="0" fontId="13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49" fontId="5" fillId="0" borderId="31" xfId="0" applyNumberFormat="1" applyFont="1" applyBorder="1" applyAlignment="1">
      <alignment horizontal="center" vertical="center" wrapText="1"/>
    </xf>
    <xf numFmtId="49" fontId="5" fillId="3" borderId="3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right" vertical="center" wrapText="1"/>
    </xf>
    <xf numFmtId="49" fontId="5" fillId="3" borderId="35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13" fillId="0" borderId="0" xfId="0" applyFont="1" applyFill="1"/>
    <xf numFmtId="165" fontId="2" fillId="0" borderId="0" xfId="0" applyNumberFormat="1" applyFont="1" applyFill="1" applyBorder="1"/>
    <xf numFmtId="0" fontId="0" fillId="0" borderId="13" xfId="0" applyBorder="1" applyAlignment="1">
      <alignment horizontal="center" vertical="center"/>
    </xf>
    <xf numFmtId="0" fontId="0" fillId="0" borderId="0" xfId="0" applyFont="1" applyFill="1"/>
    <xf numFmtId="0" fontId="11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4" borderId="26" xfId="0" applyFont="1" applyFill="1" applyBorder="1" applyAlignment="1" applyProtection="1">
      <alignment horizontal="right"/>
      <protection locked="0"/>
    </xf>
    <xf numFmtId="0" fontId="0" fillId="4" borderId="27" xfId="0" applyFont="1" applyFill="1" applyBorder="1" applyAlignment="1" applyProtection="1">
      <alignment horizontal="right"/>
      <protection locked="0"/>
    </xf>
    <xf numFmtId="0" fontId="11" fillId="0" borderId="18" xfId="0" applyFont="1" applyBorder="1" applyAlignment="1">
      <alignment horizontal="left"/>
    </xf>
    <xf numFmtId="0" fontId="11" fillId="0" borderId="19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0" fontId="11" fillId="0" borderId="17" xfId="0" applyFont="1" applyBorder="1" applyAlignment="1">
      <alignment horizontal="right"/>
    </xf>
    <xf numFmtId="0" fontId="11" fillId="0" borderId="8" xfId="0" applyFont="1" applyBorder="1" applyAlignment="1">
      <alignment horizontal="right"/>
    </xf>
    <xf numFmtId="0" fontId="11" fillId="0" borderId="22" xfId="0" applyFont="1" applyBorder="1" applyAlignment="1">
      <alignment horizontal="right"/>
    </xf>
    <xf numFmtId="0" fontId="13" fillId="4" borderId="7" xfId="0" applyFont="1" applyFill="1" applyBorder="1" applyAlignment="1" applyProtection="1">
      <alignment horizontal="right"/>
      <protection locked="0"/>
    </xf>
    <xf numFmtId="0" fontId="13" fillId="4" borderId="22" xfId="0" applyFont="1" applyFill="1" applyBorder="1" applyAlignment="1" applyProtection="1">
      <alignment horizontal="right"/>
      <protection locked="0"/>
    </xf>
    <xf numFmtId="0" fontId="0" fillId="0" borderId="17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24" fillId="0" borderId="0" xfId="0" applyFont="1" applyAlignment="1">
      <alignment horizontal="left"/>
    </xf>
    <xf numFmtId="0" fontId="6" fillId="2" borderId="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20" fillId="4" borderId="16" xfId="0" applyFont="1" applyFill="1" applyBorder="1" applyAlignment="1" applyProtection="1">
      <alignment horizontal="right"/>
      <protection locked="0"/>
    </xf>
    <xf numFmtId="0" fontId="20" fillId="4" borderId="11" xfId="0" applyFont="1" applyFill="1" applyBorder="1" applyAlignment="1" applyProtection="1">
      <alignment horizontal="right"/>
      <protection locked="0"/>
    </xf>
    <xf numFmtId="0" fontId="20" fillId="4" borderId="21" xfId="0" applyFont="1" applyFill="1" applyBorder="1" applyAlignment="1" applyProtection="1">
      <alignment horizontal="right"/>
      <protection locked="0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9" fontId="0" fillId="4" borderId="16" xfId="2" applyFont="1" applyFill="1" applyBorder="1" applyAlignment="1" applyProtection="1">
      <alignment horizontal="right"/>
      <protection locked="0"/>
    </xf>
    <xf numFmtId="9" fontId="0" fillId="4" borderId="21" xfId="2" applyFont="1" applyFill="1" applyBorder="1" applyAlignment="1" applyProtection="1">
      <alignment horizontal="right"/>
      <protection locked="0"/>
    </xf>
    <xf numFmtId="0" fontId="12" fillId="4" borderId="26" xfId="0" applyFont="1" applyFill="1" applyBorder="1" applyAlignment="1" applyProtection="1">
      <alignment horizontal="right"/>
      <protection locked="0"/>
    </xf>
    <xf numFmtId="0" fontId="12" fillId="4" borderId="19" xfId="0" applyFont="1" applyFill="1" applyBorder="1" applyAlignment="1" applyProtection="1">
      <alignment horizontal="right"/>
      <protection locked="0"/>
    </xf>
    <xf numFmtId="0" fontId="12" fillId="4" borderId="27" xfId="0" applyFont="1" applyFill="1" applyBorder="1" applyAlignment="1" applyProtection="1">
      <alignment horizontal="right"/>
      <protection locked="0"/>
    </xf>
    <xf numFmtId="0" fontId="0" fillId="0" borderId="18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5" fillId="2" borderId="2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22" fillId="0" borderId="28" xfId="0" applyFont="1" applyBorder="1" applyAlignment="1">
      <alignment horizontal="left" vertical="center"/>
    </xf>
    <xf numFmtId="0" fontId="21" fillId="0" borderId="29" xfId="0" applyFont="1" applyBorder="1" applyAlignment="1">
      <alignment horizontal="left" vertical="center"/>
    </xf>
    <xf numFmtId="0" fontId="21" fillId="0" borderId="3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166" fontId="0" fillId="6" borderId="7" xfId="0" applyNumberFormat="1" applyFont="1" applyFill="1" applyBorder="1" applyAlignment="1">
      <alignment horizontal="right"/>
    </xf>
    <xf numFmtId="166" fontId="0" fillId="6" borderId="22" xfId="0" applyNumberFormat="1" applyFont="1" applyFill="1" applyBorder="1" applyAlignment="1">
      <alignment horizontal="right"/>
    </xf>
    <xf numFmtId="166" fontId="0" fillId="5" borderId="26" xfId="0" applyNumberFormat="1" applyFont="1" applyFill="1" applyBorder="1"/>
    <xf numFmtId="166" fontId="0" fillId="5" borderId="27" xfId="0" applyNumberFormat="1" applyFont="1" applyFill="1" applyBorder="1"/>
    <xf numFmtId="166" fontId="0" fillId="0" borderId="14" xfId="0" applyNumberFormat="1" applyFont="1" applyBorder="1" applyProtection="1">
      <protection locked="0"/>
    </xf>
    <xf numFmtId="166" fontId="0" fillId="0" borderId="15" xfId="0" applyNumberFormat="1" applyFont="1" applyBorder="1" applyProtection="1">
      <protection locked="0"/>
    </xf>
    <xf numFmtId="167" fontId="5" fillId="0" borderId="3" xfId="0" applyNumberFormat="1" applyFont="1" applyBorder="1" applyAlignment="1">
      <alignment horizontal="center" vertical="center" wrapText="1"/>
    </xf>
    <xf numFmtId="167" fontId="5" fillId="3" borderId="3" xfId="0" applyNumberFormat="1" applyFont="1" applyFill="1" applyBorder="1" applyAlignment="1">
      <alignment horizontal="center" vertical="center" wrapText="1"/>
    </xf>
    <xf numFmtId="167" fontId="5" fillId="0" borderId="36" xfId="0" applyNumberFormat="1" applyFont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1" Type="http://schemas.microsoft.com/office/2007/relationships/hdphoto" Target="../media/hdphoto5.wdp"/><Relationship Id="rId12" Type="http://schemas.openxmlformats.org/officeDocument/2006/relationships/image" Target="../media/image7.png"/><Relationship Id="rId13" Type="http://schemas.microsoft.com/office/2007/relationships/hdphoto" Target="../media/hdphoto6.wdp"/><Relationship Id="rId14" Type="http://schemas.openxmlformats.org/officeDocument/2006/relationships/image" Target="../media/image8.jpeg"/><Relationship Id="rId15" Type="http://schemas.microsoft.com/office/2007/relationships/hdphoto" Target="../media/hdphoto7.wdp"/><Relationship Id="rId16" Type="http://schemas.openxmlformats.org/officeDocument/2006/relationships/image" Target="../media/image9.jpeg"/><Relationship Id="rId17" Type="http://schemas.microsoft.com/office/2007/relationships/hdphoto" Target="../media/hdphoto8.wdp"/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microsoft.com/office/2007/relationships/hdphoto" Target="../media/hdphoto1.wdp"/><Relationship Id="rId4" Type="http://schemas.openxmlformats.org/officeDocument/2006/relationships/image" Target="../media/image3.jpeg"/><Relationship Id="rId5" Type="http://schemas.microsoft.com/office/2007/relationships/hdphoto" Target="../media/hdphoto2.wdp"/><Relationship Id="rId6" Type="http://schemas.openxmlformats.org/officeDocument/2006/relationships/image" Target="../media/image4.jpeg"/><Relationship Id="rId7" Type="http://schemas.microsoft.com/office/2007/relationships/hdphoto" Target="../media/hdphoto3.wdp"/><Relationship Id="rId8" Type="http://schemas.openxmlformats.org/officeDocument/2006/relationships/image" Target="../media/image5.jpeg"/><Relationship Id="rId9" Type="http://schemas.microsoft.com/office/2007/relationships/hdphoto" Target="../media/hdphoto4.wdp"/><Relationship Id="rId10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358268</xdr:colOff>
      <xdr:row>10</xdr:row>
      <xdr:rowOff>78887</xdr:rowOff>
    </xdr:from>
    <xdr:to>
      <xdr:col>5</xdr:col>
      <xdr:colOff>176580</xdr:colOff>
      <xdr:row>25</xdr:row>
      <xdr:rowOff>197339</xdr:rowOff>
    </xdr:to>
    <xdr:pic>
      <xdr:nvPicPr>
        <xdr:cNvPr id="12" name="Εικόνα 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993" y="2117237"/>
          <a:ext cx="2561512" cy="3833202"/>
        </a:xfrm>
        <a:prstGeom prst="rect">
          <a:avLst/>
        </a:prstGeom>
        <a:solidFill>
          <a:srgbClr val="FFFFFF">
            <a:shade val="85000"/>
          </a:srgbClr>
        </a:solidFill>
        <a:ln w="190500" cap="rnd">
          <a:solidFill>
            <a:srgbClr val="FFFFFF"/>
          </a:solidFill>
        </a:ln>
        <a:effectLst>
          <a:outerShdw blurRad="50000" algn="tl" rotWithShape="0">
            <a:srgbClr val="000000">
              <a:alpha val="41000"/>
            </a:srgbClr>
          </a:outerShdw>
        </a:effectLst>
        <a:scene3d>
          <a:camera prst="orthographicFront"/>
          <a:lightRig rig="twoPt" dir="t">
            <a:rot lat="0" lon="0" rev="7800000"/>
          </a:lightRig>
        </a:scene3d>
        <a:sp3d contourW="6350">
          <a:bevelT w="50800" h="16510"/>
          <a:contourClr>
            <a:srgbClr val="C0C0C0"/>
          </a:contourClr>
        </a:sp3d>
      </xdr:spPr>
    </xdr:pic>
    <xdr:clientData/>
  </xdr:twoCellAnchor>
  <xdr:twoCellAnchor>
    <xdr:from>
      <xdr:col>7</xdr:col>
      <xdr:colOff>114300</xdr:colOff>
      <xdr:row>28</xdr:row>
      <xdr:rowOff>219076</xdr:rowOff>
    </xdr:from>
    <xdr:to>
      <xdr:col>8</xdr:col>
      <xdr:colOff>279888</xdr:colOff>
      <xdr:row>33</xdr:row>
      <xdr:rowOff>99027</xdr:rowOff>
    </xdr:to>
    <xdr:grpSp>
      <xdr:nvGrpSpPr>
        <xdr:cNvPr id="11" name="Ομάδα 10"/>
        <xdr:cNvGrpSpPr/>
      </xdr:nvGrpSpPr>
      <xdr:grpSpPr>
        <a:xfrm>
          <a:off x="4635500" y="6628343"/>
          <a:ext cx="1427121" cy="836684"/>
          <a:chOff x="4084721" y="6515602"/>
          <a:chExt cx="1263470" cy="882583"/>
        </a:xfrm>
      </xdr:grpSpPr>
      <xdr:pic>
        <xdr:nvPicPr>
          <xdr:cNvPr id="2" name="Εικόνα 1"/>
          <xdr:cNvPicPr>
            <a:picLocks noChangeAspect="1"/>
          </xdr:cNvPicPr>
        </xdr:nvPicPr>
        <xdr:blipFill>
          <a:blip xmlns:r="http://schemas.openxmlformats.org/officeDocument/2006/relationships" r:embed="rId2" cstate="email"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sharpenSoften amount="50000"/>
                    </a14:imgEffect>
                    <a14:imgEffect>
                      <a14:brightnessContrast contrast="-2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4084721" y="6515602"/>
            <a:ext cx="1263470" cy="882583"/>
          </a:xfrm>
          <a:prstGeom prst="rect">
            <a:avLst/>
          </a:prstGeom>
        </xdr:spPr>
      </xdr:pic>
      <xdr:sp macro="" textlink="">
        <xdr:nvSpPr>
          <xdr:cNvPr id="5" name="TextBox 4"/>
          <xdr:cNvSpPr txBox="1"/>
        </xdr:nvSpPr>
        <xdr:spPr>
          <a:xfrm>
            <a:off x="4932946" y="6692566"/>
            <a:ext cx="265699" cy="16042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en-US" sz="1050" b="1"/>
              <a:t>F4.1</a:t>
            </a:r>
            <a:endParaRPr lang="el-GR" sz="1050" b="1"/>
          </a:p>
        </xdr:txBody>
      </xdr:sp>
    </xdr:grpSp>
    <xdr:clientData/>
  </xdr:twoCellAnchor>
  <xdr:twoCellAnchor>
    <xdr:from>
      <xdr:col>8</xdr:col>
      <xdr:colOff>217407</xdr:colOff>
      <xdr:row>29</xdr:row>
      <xdr:rowOff>10789</xdr:rowOff>
    </xdr:from>
    <xdr:to>
      <xdr:col>8</xdr:col>
      <xdr:colOff>1477407</xdr:colOff>
      <xdr:row>33</xdr:row>
      <xdr:rowOff>120690</xdr:rowOff>
    </xdr:to>
    <xdr:grpSp>
      <xdr:nvGrpSpPr>
        <xdr:cNvPr id="22" name="Ομάδα 21"/>
        <xdr:cNvGrpSpPr/>
      </xdr:nvGrpSpPr>
      <xdr:grpSpPr>
        <a:xfrm>
          <a:off x="6000140" y="6648656"/>
          <a:ext cx="1260000" cy="838034"/>
          <a:chOff x="5285710" y="6537921"/>
          <a:chExt cx="1260000" cy="881927"/>
        </a:xfrm>
      </xdr:grpSpPr>
      <xdr:pic>
        <xdr:nvPicPr>
          <xdr:cNvPr id="3" name="Εικόνα 2"/>
          <xdr:cNvPicPr>
            <a:picLocks noChangeAspect="1"/>
          </xdr:cNvPicPr>
        </xdr:nvPicPr>
        <xdr:blipFill>
          <a:blip xmlns:r="http://schemas.openxmlformats.org/officeDocument/2006/relationships" r:embed="rId4" cstate="email">
            <a:extLst>
              <a:ext uri="{BEBA8EAE-BF5A-486C-A8C5-ECC9F3942E4B}">
                <a14:imgProps xmlns:a14="http://schemas.microsoft.com/office/drawing/2010/main">
                  <a14:imgLayer r:embed="rId5">
                    <a14:imgEffect>
                      <a14:sharpenSoften amount="50000"/>
                    </a14:imgEffect>
                    <a14:imgEffect>
                      <a14:brightnessContrast contrast="-2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5285710" y="6537921"/>
            <a:ext cx="1260000" cy="881927"/>
          </a:xfrm>
          <a:prstGeom prst="rect">
            <a:avLst/>
          </a:prstGeom>
        </xdr:spPr>
      </xdr:pic>
      <xdr:sp macro="" textlink="">
        <xdr:nvSpPr>
          <xdr:cNvPr id="15" name="TextBox 14"/>
          <xdr:cNvSpPr txBox="1"/>
        </xdr:nvSpPr>
        <xdr:spPr>
          <a:xfrm>
            <a:off x="6203282" y="6844967"/>
            <a:ext cx="250659" cy="16042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en-US" sz="1050" b="1"/>
              <a:t>F4.2</a:t>
            </a:r>
            <a:endParaRPr lang="el-GR" sz="1050" b="1"/>
          </a:p>
        </xdr:txBody>
      </xdr:sp>
    </xdr:grpSp>
    <xdr:clientData/>
  </xdr:twoCellAnchor>
  <xdr:twoCellAnchor>
    <xdr:from>
      <xdr:col>8</xdr:col>
      <xdr:colOff>220193</xdr:colOff>
      <xdr:row>33</xdr:row>
      <xdr:rowOff>104121</xdr:rowOff>
    </xdr:from>
    <xdr:to>
      <xdr:col>8</xdr:col>
      <xdr:colOff>1483663</xdr:colOff>
      <xdr:row>38</xdr:row>
      <xdr:rowOff>40159</xdr:rowOff>
    </xdr:to>
    <xdr:grpSp>
      <xdr:nvGrpSpPr>
        <xdr:cNvPr id="24" name="Ομάδα 23"/>
        <xdr:cNvGrpSpPr/>
      </xdr:nvGrpSpPr>
      <xdr:grpSpPr>
        <a:xfrm>
          <a:off x="6002926" y="7470121"/>
          <a:ext cx="1263470" cy="799638"/>
          <a:chOff x="5288496" y="7403279"/>
          <a:chExt cx="1263470" cy="848433"/>
        </a:xfrm>
      </xdr:grpSpPr>
      <xdr:pic>
        <xdr:nvPicPr>
          <xdr:cNvPr id="10" name="Εικόνα 9"/>
          <xdr:cNvPicPr>
            <a:picLocks noChangeAspect="1"/>
          </xdr:cNvPicPr>
        </xdr:nvPicPr>
        <xdr:blipFill>
          <a:blip xmlns:r="http://schemas.openxmlformats.org/officeDocument/2006/relationships" r:embed="rId6" cstate="email">
            <a:extLst>
              <a:ext uri="{BEBA8EAE-BF5A-486C-A8C5-ECC9F3942E4B}">
                <a14:imgProps xmlns:a14="http://schemas.microsoft.com/office/drawing/2010/main">
                  <a14:imgLayer r:embed="rId7">
                    <a14:imgEffect>
                      <a14:sharpenSoften amount="50000"/>
                    </a14:imgEffect>
                    <a14:imgEffect>
                      <a14:brightnessContrast contrast="-2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5288496" y="7403279"/>
            <a:ext cx="1263470" cy="848433"/>
          </a:xfrm>
          <a:prstGeom prst="rect">
            <a:avLst/>
          </a:prstGeom>
        </xdr:spPr>
      </xdr:pic>
      <xdr:sp macro="" textlink="">
        <xdr:nvSpPr>
          <xdr:cNvPr id="17" name="TextBox 16"/>
          <xdr:cNvSpPr txBox="1"/>
        </xdr:nvSpPr>
        <xdr:spPr>
          <a:xfrm>
            <a:off x="6247397" y="7525754"/>
            <a:ext cx="250659" cy="16042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en-US" sz="1050" b="1"/>
              <a:t>F4.4</a:t>
            </a:r>
            <a:endParaRPr lang="el-GR" sz="1050" b="1"/>
          </a:p>
        </xdr:txBody>
      </xdr:sp>
    </xdr:grpSp>
    <xdr:clientData/>
  </xdr:twoCellAnchor>
  <xdr:twoCellAnchor>
    <xdr:from>
      <xdr:col>7</xdr:col>
      <xdr:colOff>62204</xdr:colOff>
      <xdr:row>37</xdr:row>
      <xdr:rowOff>175773</xdr:rowOff>
    </xdr:from>
    <xdr:to>
      <xdr:col>8</xdr:col>
      <xdr:colOff>227792</xdr:colOff>
      <xdr:row>42</xdr:row>
      <xdr:rowOff>98903</xdr:rowOff>
    </xdr:to>
    <xdr:grpSp>
      <xdr:nvGrpSpPr>
        <xdr:cNvPr id="25" name="Ομάδα 24"/>
        <xdr:cNvGrpSpPr/>
      </xdr:nvGrpSpPr>
      <xdr:grpSpPr>
        <a:xfrm>
          <a:off x="4583404" y="8227573"/>
          <a:ext cx="1427121" cy="803663"/>
          <a:chOff x="4032625" y="8196826"/>
          <a:chExt cx="1263470" cy="845551"/>
        </a:xfrm>
      </xdr:grpSpPr>
      <xdr:pic>
        <xdr:nvPicPr>
          <xdr:cNvPr id="6" name="Εικόνα 5"/>
          <xdr:cNvPicPr>
            <a:picLocks noChangeAspect="1"/>
          </xdr:cNvPicPr>
        </xdr:nvPicPr>
        <xdr:blipFill>
          <a:blip xmlns:r="http://schemas.openxmlformats.org/officeDocument/2006/relationships" r:embed="rId8" cstate="email">
            <a:extLst>
              <a:ext uri="{BEBA8EAE-BF5A-486C-A8C5-ECC9F3942E4B}">
                <a14:imgProps xmlns:a14="http://schemas.microsoft.com/office/drawing/2010/main">
                  <a14:imgLayer r:embed="rId9">
                    <a14:imgEffect>
                      <a14:sharpenSoften amount="50000"/>
                    </a14:imgEffect>
                    <a14:imgEffect>
                      <a14:brightnessContrast contrast="-2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4032625" y="8196826"/>
            <a:ext cx="1263470" cy="845551"/>
          </a:xfrm>
          <a:prstGeom prst="rect">
            <a:avLst/>
          </a:prstGeom>
        </xdr:spPr>
      </xdr:pic>
      <xdr:sp macro="" textlink="">
        <xdr:nvSpPr>
          <xdr:cNvPr id="18" name="TextBox 17"/>
          <xdr:cNvSpPr txBox="1"/>
        </xdr:nvSpPr>
        <xdr:spPr>
          <a:xfrm>
            <a:off x="4188994" y="8435140"/>
            <a:ext cx="250659" cy="16042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en-US" sz="1050" b="1"/>
              <a:t>F4.5</a:t>
            </a:r>
            <a:endParaRPr lang="el-GR" sz="1050" b="1"/>
          </a:p>
        </xdr:txBody>
      </xdr:sp>
    </xdr:grpSp>
    <xdr:clientData/>
  </xdr:twoCellAnchor>
  <xdr:twoCellAnchor>
    <xdr:from>
      <xdr:col>8</xdr:col>
      <xdr:colOff>191688</xdr:colOff>
      <xdr:row>38</xdr:row>
      <xdr:rowOff>111093</xdr:rowOff>
    </xdr:from>
    <xdr:to>
      <xdr:col>8</xdr:col>
      <xdr:colOff>1451688</xdr:colOff>
      <xdr:row>43</xdr:row>
      <xdr:rowOff>36878</xdr:rowOff>
    </xdr:to>
    <xdr:grpSp>
      <xdr:nvGrpSpPr>
        <xdr:cNvPr id="26" name="Ομάδα 25"/>
        <xdr:cNvGrpSpPr/>
      </xdr:nvGrpSpPr>
      <xdr:grpSpPr>
        <a:xfrm>
          <a:off x="5974421" y="8340693"/>
          <a:ext cx="1260000" cy="806318"/>
          <a:chOff x="5259991" y="8322646"/>
          <a:chExt cx="1260000" cy="848206"/>
        </a:xfrm>
      </xdr:grpSpPr>
      <xdr:pic>
        <xdr:nvPicPr>
          <xdr:cNvPr id="7" name="Εικόνα 6"/>
          <xdr:cNvPicPr>
            <a:picLocks noChangeAspect="1"/>
          </xdr:cNvPicPr>
        </xdr:nvPicPr>
        <xdr:blipFill>
          <a:blip xmlns:r="http://schemas.openxmlformats.org/officeDocument/2006/relationships" r:embed="rId10" cstate="email">
            <a:extLst>
              <a:ext uri="{BEBA8EAE-BF5A-486C-A8C5-ECC9F3942E4B}">
                <a14:imgProps xmlns:a14="http://schemas.microsoft.com/office/drawing/2010/main">
                  <a14:imgLayer r:embed="rId11">
                    <a14:imgEffect>
                      <a14:sharpenSoften amount="50000"/>
                    </a14:imgEffect>
                    <a14:imgEffect>
                      <a14:brightnessContrast contrast="-2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5259991" y="8322646"/>
            <a:ext cx="1260000" cy="848206"/>
          </a:xfrm>
          <a:prstGeom prst="rect">
            <a:avLst/>
          </a:prstGeom>
        </xdr:spPr>
      </xdr:pic>
      <xdr:sp macro="" textlink="">
        <xdr:nvSpPr>
          <xdr:cNvPr id="19" name="TextBox 18"/>
          <xdr:cNvSpPr txBox="1"/>
        </xdr:nvSpPr>
        <xdr:spPr>
          <a:xfrm>
            <a:off x="6141119" y="8472238"/>
            <a:ext cx="250659" cy="16042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en-US" sz="1050" b="1"/>
              <a:t>F4.6</a:t>
            </a:r>
            <a:endParaRPr lang="el-GR" sz="1050" b="1"/>
          </a:p>
        </xdr:txBody>
      </xdr:sp>
    </xdr:grpSp>
    <xdr:clientData/>
  </xdr:twoCellAnchor>
  <xdr:twoCellAnchor>
    <xdr:from>
      <xdr:col>7</xdr:col>
      <xdr:colOff>91840</xdr:colOff>
      <xdr:row>42</xdr:row>
      <xdr:rowOff>170240</xdr:rowOff>
    </xdr:from>
    <xdr:to>
      <xdr:col>8</xdr:col>
      <xdr:colOff>257428</xdr:colOff>
      <xdr:row>47</xdr:row>
      <xdr:rowOff>14653</xdr:rowOff>
    </xdr:to>
    <xdr:grpSp>
      <xdr:nvGrpSpPr>
        <xdr:cNvPr id="27" name="Ομάδα 26"/>
        <xdr:cNvGrpSpPr/>
      </xdr:nvGrpSpPr>
      <xdr:grpSpPr>
        <a:xfrm>
          <a:off x="4613040" y="9102573"/>
          <a:ext cx="1427121" cy="724947"/>
          <a:chOff x="4062261" y="9113714"/>
          <a:chExt cx="1263470" cy="766834"/>
        </a:xfrm>
      </xdr:grpSpPr>
      <xdr:pic>
        <xdr:nvPicPr>
          <xdr:cNvPr id="8" name="Εικόνα 7"/>
          <xdr:cNvPicPr>
            <a:picLocks noChangeAspect="1"/>
          </xdr:cNvPicPr>
        </xdr:nvPicPr>
        <xdr:blipFill rotWithShape="1">
          <a:blip xmlns:r="http://schemas.openxmlformats.org/officeDocument/2006/relationships" r:embed="rId12" cstate="email">
            <a:extLst>
              <a:ext uri="{BEBA8EAE-BF5A-486C-A8C5-ECC9F3942E4B}">
                <a14:imgProps xmlns:a14="http://schemas.microsoft.com/office/drawing/2010/main">
                  <a14:imgLayer r:embed="rId13">
                    <a14:imgEffect>
                      <a14:sharpenSoften amount="50000"/>
                    </a14:imgEffect>
                    <a14:imgEffect>
                      <a14:brightnessContrast contrast="-2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/>
        </xdr:blipFill>
        <xdr:spPr>
          <a:xfrm>
            <a:off x="4062261" y="9113714"/>
            <a:ext cx="1263470" cy="766834"/>
          </a:xfrm>
          <a:prstGeom prst="rect">
            <a:avLst/>
          </a:prstGeom>
        </xdr:spPr>
      </xdr:pic>
      <xdr:sp macro="" textlink="">
        <xdr:nvSpPr>
          <xdr:cNvPr id="20" name="TextBox 19"/>
          <xdr:cNvSpPr txBox="1"/>
        </xdr:nvSpPr>
        <xdr:spPr>
          <a:xfrm>
            <a:off x="4829676" y="9537033"/>
            <a:ext cx="288758" cy="16042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en-US" sz="1050" b="1"/>
              <a:t>F4.7</a:t>
            </a:r>
            <a:endParaRPr lang="el-GR" sz="1050" b="1"/>
          </a:p>
        </xdr:txBody>
      </xdr:sp>
    </xdr:grpSp>
    <xdr:clientData/>
  </xdr:twoCellAnchor>
  <xdr:twoCellAnchor>
    <xdr:from>
      <xdr:col>8</xdr:col>
      <xdr:colOff>194177</xdr:colOff>
      <xdr:row>42</xdr:row>
      <xdr:rowOff>183023</xdr:rowOff>
    </xdr:from>
    <xdr:to>
      <xdr:col>8</xdr:col>
      <xdr:colOff>1454177</xdr:colOff>
      <xdr:row>46</xdr:row>
      <xdr:rowOff>188573</xdr:rowOff>
    </xdr:to>
    <xdr:grpSp>
      <xdr:nvGrpSpPr>
        <xdr:cNvPr id="28" name="Ομάδα 27"/>
        <xdr:cNvGrpSpPr/>
      </xdr:nvGrpSpPr>
      <xdr:grpSpPr>
        <a:xfrm>
          <a:off x="5976910" y="9115356"/>
          <a:ext cx="1260000" cy="695584"/>
          <a:chOff x="5197308" y="9106443"/>
          <a:chExt cx="1260000" cy="737471"/>
        </a:xfrm>
      </xdr:grpSpPr>
      <xdr:pic>
        <xdr:nvPicPr>
          <xdr:cNvPr id="9" name="Εικόνα 8"/>
          <xdr:cNvPicPr>
            <a:picLocks noChangeAspect="1"/>
          </xdr:cNvPicPr>
        </xdr:nvPicPr>
        <xdr:blipFill rotWithShape="1">
          <a:blip xmlns:r="http://schemas.openxmlformats.org/officeDocument/2006/relationships" r:embed="rId14" cstate="email">
            <a:extLst>
              <a:ext uri="{BEBA8EAE-BF5A-486C-A8C5-ECC9F3942E4B}">
                <a14:imgProps xmlns:a14="http://schemas.microsoft.com/office/drawing/2010/main">
                  <a14:imgLayer r:embed="rId15">
                    <a14:imgEffect>
                      <a14:sharpenSoften amount="50000"/>
                    </a14:imgEffect>
                    <a14:imgEffect>
                      <a14:brightnessContrast contrast="-2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/>
        </xdr:blipFill>
        <xdr:spPr>
          <a:xfrm>
            <a:off x="5197308" y="9106443"/>
            <a:ext cx="1260000" cy="737471"/>
          </a:xfrm>
          <a:prstGeom prst="rect">
            <a:avLst/>
          </a:prstGeom>
        </xdr:spPr>
      </xdr:pic>
      <xdr:sp macro="" textlink="">
        <xdr:nvSpPr>
          <xdr:cNvPr id="21" name="TextBox 20"/>
          <xdr:cNvSpPr txBox="1"/>
        </xdr:nvSpPr>
        <xdr:spPr>
          <a:xfrm>
            <a:off x="5332998" y="9433761"/>
            <a:ext cx="250659" cy="16042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en-US" sz="1050" b="1"/>
              <a:t>F4.8</a:t>
            </a:r>
            <a:endParaRPr lang="el-GR" sz="1050" b="1"/>
          </a:p>
        </xdr:txBody>
      </xdr:sp>
    </xdr:grpSp>
    <xdr:clientData/>
  </xdr:twoCellAnchor>
  <xdr:twoCellAnchor>
    <xdr:from>
      <xdr:col>7</xdr:col>
      <xdr:colOff>128473</xdr:colOff>
      <xdr:row>33</xdr:row>
      <xdr:rowOff>143591</xdr:rowOff>
    </xdr:from>
    <xdr:to>
      <xdr:col>8</xdr:col>
      <xdr:colOff>290591</xdr:colOff>
      <xdr:row>38</xdr:row>
      <xdr:rowOff>179801</xdr:rowOff>
    </xdr:to>
    <xdr:grpSp>
      <xdr:nvGrpSpPr>
        <xdr:cNvPr id="23" name="Ομάδα 22"/>
        <xdr:cNvGrpSpPr/>
      </xdr:nvGrpSpPr>
      <xdr:grpSpPr>
        <a:xfrm>
          <a:off x="4649673" y="7509591"/>
          <a:ext cx="1423651" cy="899810"/>
          <a:chOff x="4098894" y="7442749"/>
          <a:chExt cx="1260000" cy="948605"/>
        </a:xfrm>
      </xdr:grpSpPr>
      <xdr:pic>
        <xdr:nvPicPr>
          <xdr:cNvPr id="4" name="Εικόνα 3"/>
          <xdr:cNvPicPr>
            <a:picLocks noChangeAspect="1"/>
          </xdr:cNvPicPr>
        </xdr:nvPicPr>
        <xdr:blipFill>
          <a:blip xmlns:r="http://schemas.openxmlformats.org/officeDocument/2006/relationships" r:embed="rId16" cstate="email">
            <a:extLst>
              <a:ext uri="{BEBA8EAE-BF5A-486C-A8C5-ECC9F3942E4B}">
                <a14:imgProps xmlns:a14="http://schemas.microsoft.com/office/drawing/2010/main">
                  <a14:imgLayer r:embed="rId17">
                    <a14:imgEffect>
                      <a14:sharpenSoften amount="50000"/>
                    </a14:imgEffect>
                    <a14:imgEffect>
                      <a14:brightnessContrast contrast="-2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4098894" y="7442749"/>
            <a:ext cx="1260000" cy="948605"/>
          </a:xfrm>
          <a:prstGeom prst="rect">
            <a:avLst/>
          </a:prstGeom>
        </xdr:spPr>
      </xdr:pic>
      <xdr:sp macro="" textlink="">
        <xdr:nvSpPr>
          <xdr:cNvPr id="16" name="TextBox 15"/>
          <xdr:cNvSpPr txBox="1"/>
        </xdr:nvSpPr>
        <xdr:spPr>
          <a:xfrm>
            <a:off x="4295272" y="7684169"/>
            <a:ext cx="250659" cy="16042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en-US" sz="1050" b="1"/>
              <a:t>F4.3</a:t>
            </a:r>
            <a:endParaRPr lang="el-GR" sz="1050" b="1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/>
  </sheetPr>
  <dimension ref="B1:O82"/>
  <sheetViews>
    <sheetView tabSelected="1" topLeftCell="A35" zoomScale="150" zoomScaleNormal="150" zoomScalePageLayoutView="150" workbookViewId="0">
      <selection activeCell="E37" sqref="B37:F44"/>
    </sheetView>
  </sheetViews>
  <sheetFormatPr baseColWidth="10" defaultColWidth="8.83203125" defaultRowHeight="14" x14ac:dyDescent="0"/>
  <cols>
    <col min="1" max="1" width="1.33203125" style="1" customWidth="1"/>
    <col min="2" max="2" width="8.83203125" style="1"/>
    <col min="3" max="3" width="6" style="1" customWidth="1"/>
    <col min="4" max="4" width="15.6640625" style="1" customWidth="1"/>
    <col min="5" max="5" width="10.33203125" style="1" customWidth="1"/>
    <col min="6" max="6" width="4.83203125" style="1" customWidth="1"/>
    <col min="7" max="7" width="12.1640625" style="1" customWidth="1"/>
    <col min="8" max="8" width="16.5" style="1" customWidth="1"/>
    <col min="9" max="9" width="23.5" style="1" customWidth="1"/>
    <col min="10" max="16384" width="8.83203125" style="1"/>
  </cols>
  <sheetData>
    <row r="1" spans="2:11" ht="15">
      <c r="B1" s="12"/>
      <c r="C1" s="9"/>
      <c r="D1" s="9"/>
      <c r="E1" s="9"/>
    </row>
    <row r="2" spans="2:11" ht="12" customHeight="1">
      <c r="B2" s="11"/>
      <c r="C2" s="9"/>
      <c r="D2" s="9"/>
      <c r="E2" s="9"/>
    </row>
    <row r="3" spans="2:11" ht="12" customHeight="1">
      <c r="B3" s="11"/>
      <c r="C3" s="9"/>
      <c r="D3" s="9"/>
      <c r="E3" s="9"/>
    </row>
    <row r="4" spans="2:11" ht="12" customHeight="1">
      <c r="B4" s="11"/>
      <c r="C4" s="9"/>
      <c r="D4" s="9"/>
      <c r="E4" s="9"/>
    </row>
    <row r="5" spans="2:11" ht="12" customHeight="1">
      <c r="B5" s="10"/>
      <c r="C5" s="9"/>
      <c r="D5" s="10"/>
      <c r="E5" s="9"/>
    </row>
    <row r="7" spans="2:11" ht="24" thickBot="1">
      <c r="B7" s="32" t="s">
        <v>26</v>
      </c>
      <c r="C7" s="32"/>
      <c r="D7" s="32"/>
      <c r="E7" s="32"/>
      <c r="F7" s="32"/>
      <c r="G7" s="32"/>
      <c r="H7" s="2"/>
      <c r="I7" s="5" t="s">
        <v>54</v>
      </c>
      <c r="J7" s="2"/>
      <c r="K7" s="2"/>
    </row>
    <row r="8" spans="2:11" ht="15.75" customHeight="1">
      <c r="B8" s="74" t="s">
        <v>27</v>
      </c>
      <c r="C8" s="74"/>
      <c r="D8" s="74"/>
      <c r="E8" s="74"/>
      <c r="F8" s="74"/>
      <c r="G8" s="75"/>
      <c r="H8" s="72" t="s">
        <v>28</v>
      </c>
      <c r="I8" s="47" t="s">
        <v>29</v>
      </c>
    </row>
    <row r="9" spans="2:11" ht="22.5" customHeight="1" thickBot="1">
      <c r="B9" s="74"/>
      <c r="C9" s="74"/>
      <c r="D9" s="74"/>
      <c r="E9" s="74"/>
      <c r="F9" s="74"/>
      <c r="G9" s="75"/>
      <c r="H9" s="73"/>
      <c r="I9" s="48"/>
    </row>
    <row r="10" spans="2:11" ht="20" customHeight="1">
      <c r="H10" s="24" t="s">
        <v>0</v>
      </c>
      <c r="I10" s="25"/>
    </row>
    <row r="11" spans="2:11" ht="20" customHeight="1">
      <c r="H11" s="3" t="s">
        <v>1</v>
      </c>
      <c r="I11" s="20"/>
    </row>
    <row r="12" spans="2:11" ht="20" customHeight="1">
      <c r="H12" s="3" t="s">
        <v>2</v>
      </c>
      <c r="I12" s="21"/>
    </row>
    <row r="13" spans="2:11" ht="20" customHeight="1">
      <c r="H13" s="3" t="s">
        <v>3</v>
      </c>
      <c r="I13" s="22"/>
    </row>
    <row r="14" spans="2:11" ht="20" customHeight="1">
      <c r="H14" s="3" t="s">
        <v>4</v>
      </c>
      <c r="I14" s="23"/>
    </row>
    <row r="15" spans="2:11" ht="20" customHeight="1">
      <c r="H15" s="3" t="s">
        <v>5</v>
      </c>
      <c r="I15" s="88">
        <f>460*13</f>
        <v>5980</v>
      </c>
    </row>
    <row r="16" spans="2:11" ht="20" customHeight="1">
      <c r="H16" s="3" t="s">
        <v>6</v>
      </c>
      <c r="I16" s="89">
        <v>6110</v>
      </c>
    </row>
    <row r="17" spans="2:11" ht="20" customHeight="1">
      <c r="H17" s="3" t="s">
        <v>7</v>
      </c>
      <c r="I17" s="88">
        <v>6240</v>
      </c>
    </row>
    <row r="18" spans="2:11" ht="20" customHeight="1">
      <c r="H18" s="3" t="s">
        <v>8</v>
      </c>
      <c r="I18" s="89">
        <v>6370</v>
      </c>
    </row>
    <row r="19" spans="2:11" ht="20" customHeight="1">
      <c r="H19" s="3" t="s">
        <v>9</v>
      </c>
      <c r="I19" s="88">
        <v>6500</v>
      </c>
    </row>
    <row r="20" spans="2:11" ht="20" customHeight="1">
      <c r="H20" s="3" t="s">
        <v>10</v>
      </c>
      <c r="I20" s="89">
        <v>6630</v>
      </c>
    </row>
    <row r="21" spans="2:11" ht="20" customHeight="1">
      <c r="H21" s="3" t="s">
        <v>11</v>
      </c>
      <c r="I21" s="88">
        <v>6760</v>
      </c>
    </row>
    <row r="22" spans="2:11" ht="20" customHeight="1">
      <c r="H22" s="3" t="s">
        <v>12</v>
      </c>
      <c r="I22" s="89">
        <v>6890</v>
      </c>
    </row>
    <row r="23" spans="2:11" ht="20" customHeight="1">
      <c r="H23" s="3" t="s">
        <v>13</v>
      </c>
      <c r="I23" s="88">
        <v>6630</v>
      </c>
    </row>
    <row r="24" spans="2:11" ht="20" customHeight="1">
      <c r="H24" s="3" t="s">
        <v>14</v>
      </c>
      <c r="I24" s="89">
        <v>7150</v>
      </c>
    </row>
    <row r="25" spans="2:11" ht="20" customHeight="1">
      <c r="H25" s="3" t="s">
        <v>15</v>
      </c>
      <c r="I25" s="88">
        <v>7306</v>
      </c>
    </row>
    <row r="26" spans="2:11" ht="20" customHeight="1">
      <c r="H26" s="3" t="s">
        <v>16</v>
      </c>
      <c r="I26" s="89">
        <v>7410</v>
      </c>
    </row>
    <row r="27" spans="2:11" ht="16" thickBot="1">
      <c r="H27" s="4" t="s">
        <v>17</v>
      </c>
      <c r="I27" s="90">
        <v>7540</v>
      </c>
    </row>
    <row r="28" spans="2:11" ht="10" customHeight="1" thickBot="1"/>
    <row r="29" spans="2:11" ht="18" customHeight="1">
      <c r="B29" s="79" t="s">
        <v>30</v>
      </c>
      <c r="C29" s="80"/>
      <c r="D29" s="80"/>
      <c r="E29" s="80"/>
      <c r="F29" s="81"/>
      <c r="G29" s="29" t="s">
        <v>53</v>
      </c>
      <c r="H29" s="5"/>
      <c r="I29" s="5"/>
    </row>
    <row r="30" spans="2:11">
      <c r="B30" s="69" t="s">
        <v>31</v>
      </c>
      <c r="C30" s="70"/>
      <c r="D30" s="70"/>
      <c r="E30" s="70"/>
      <c r="F30" s="71"/>
      <c r="G30" s="86">
        <v>520</v>
      </c>
    </row>
    <row r="31" spans="2:11">
      <c r="B31" s="69" t="s">
        <v>32</v>
      </c>
      <c r="C31" s="70"/>
      <c r="D31" s="70"/>
      <c r="E31" s="70"/>
      <c r="F31" s="71"/>
      <c r="G31" s="86">
        <v>720</v>
      </c>
      <c r="J31" s="16"/>
      <c r="K31" s="8"/>
    </row>
    <row r="32" spans="2:11">
      <c r="B32" s="69" t="s">
        <v>33</v>
      </c>
      <c r="C32" s="70"/>
      <c r="D32" s="70"/>
      <c r="E32" s="70"/>
      <c r="F32" s="71"/>
      <c r="G32" s="86">
        <v>1170</v>
      </c>
      <c r="K32" s="8"/>
    </row>
    <row r="33" spans="2:11" ht="15" thickBot="1">
      <c r="B33" s="69" t="s">
        <v>34</v>
      </c>
      <c r="C33" s="70"/>
      <c r="D33" s="70"/>
      <c r="E33" s="70"/>
      <c r="F33" s="71"/>
      <c r="G33" s="87">
        <v>1430</v>
      </c>
      <c r="K33" s="8"/>
    </row>
    <row r="34" spans="2:11" ht="12" customHeight="1" thickBot="1">
      <c r="K34" s="8"/>
    </row>
    <row r="35" spans="2:11">
      <c r="B35" s="49" t="s">
        <v>52</v>
      </c>
      <c r="C35" s="50"/>
      <c r="D35" s="50"/>
      <c r="E35" s="50"/>
      <c r="F35" s="51"/>
      <c r="G35" s="7"/>
      <c r="K35" s="8"/>
    </row>
    <row r="36" spans="2:11">
      <c r="B36" s="38" t="s">
        <v>51</v>
      </c>
      <c r="C36" s="39"/>
      <c r="D36" s="39"/>
      <c r="E36" s="39"/>
      <c r="F36" s="40"/>
      <c r="J36" s="16"/>
    </row>
    <row r="37" spans="2:11">
      <c r="B37" s="43" t="s">
        <v>35</v>
      </c>
      <c r="C37" s="44"/>
      <c r="D37" s="45"/>
      <c r="E37" s="41">
        <v>500</v>
      </c>
      <c r="F37" s="42"/>
      <c r="J37" s="16"/>
    </row>
    <row r="38" spans="2:11">
      <c r="B38" s="43" t="s">
        <v>36</v>
      </c>
      <c r="C38" s="44"/>
      <c r="D38" s="45"/>
      <c r="E38" s="41">
        <v>250</v>
      </c>
      <c r="F38" s="42"/>
      <c r="G38" s="17" t="str">
        <f>IF(E38&gt;320,"WRONG HEIGHT",IF(E38&lt;50,"WRONG HEIGHT"," "))</f>
        <v xml:space="preserve"> </v>
      </c>
      <c r="J38" s="16"/>
    </row>
    <row r="39" spans="2:11">
      <c r="B39" s="43" t="s">
        <v>37</v>
      </c>
      <c r="C39" s="44"/>
      <c r="D39" s="45"/>
      <c r="E39" s="41" t="s">
        <v>18</v>
      </c>
      <c r="F39" s="42"/>
    </row>
    <row r="40" spans="2:11">
      <c r="B40" s="43" t="s">
        <v>38</v>
      </c>
      <c r="C40" s="44"/>
      <c r="D40" s="45"/>
      <c r="E40" s="41">
        <v>5</v>
      </c>
      <c r="F40" s="42"/>
      <c r="G40" s="19" t="str">
        <f>IF('F4 READY'!B55&gt;121,"INCREASE THE PANELS"," ")</f>
        <v xml:space="preserve"> </v>
      </c>
    </row>
    <row r="41" spans="2:11" ht="15" thickBot="1">
      <c r="B41" s="35" t="s">
        <v>39</v>
      </c>
      <c r="C41" s="36"/>
      <c r="D41" s="37"/>
      <c r="E41" s="33">
        <v>1</v>
      </c>
      <c r="F41" s="34"/>
    </row>
    <row r="42" spans="2:11" ht="12" customHeight="1" thickBot="1">
      <c r="B42" s="76" t="str">
        <f>IF(E41=0," ","* each sping roof mechanism include handrail Φ40 Χ door height")</f>
        <v>* each sping roof mechanism include handrail Φ40 Χ door height</v>
      </c>
      <c r="C42" s="77"/>
      <c r="D42" s="77"/>
      <c r="E42" s="77"/>
      <c r="F42" s="78"/>
    </row>
    <row r="43" spans="2:11">
      <c r="B43" s="49" t="s">
        <v>40</v>
      </c>
      <c r="C43" s="52"/>
      <c r="D43" s="53" t="s">
        <v>34</v>
      </c>
      <c r="E43" s="54"/>
      <c r="F43" s="55"/>
    </row>
    <row r="44" spans="2:11" ht="15" thickBot="1">
      <c r="B44" s="67" t="s">
        <v>41</v>
      </c>
      <c r="C44" s="68"/>
      <c r="D44" s="64" t="s">
        <v>46</v>
      </c>
      <c r="E44" s="65"/>
      <c r="F44" s="66"/>
    </row>
    <row r="45" spans="2:11" ht="12" customHeight="1" thickBot="1">
      <c r="B45" s="56"/>
      <c r="C45" s="57"/>
      <c r="D45" s="57"/>
      <c r="E45" s="57"/>
      <c r="F45" s="58"/>
    </row>
    <row r="46" spans="2:11">
      <c r="B46" s="59" t="s">
        <v>42</v>
      </c>
      <c r="C46" s="60"/>
      <c r="D46" s="61"/>
      <c r="E46" s="62">
        <v>0.3</v>
      </c>
      <c r="F46" s="63"/>
    </row>
    <row r="47" spans="2:11">
      <c r="B47" s="13" t="s">
        <v>43</v>
      </c>
      <c r="C47" s="6"/>
      <c r="D47" s="6"/>
      <c r="E47" s="82">
        <f>IF('F4 READY'!D44="Natural anodized",'F4 READY'!G63*1,IF('F4 READY'!D44="Ral electrostatic",'F4 READY'!G63*1.05,IF(D44="Special electrostatic",'F4 READY'!G63*1.1,IF('F4 READY'!D44="Wooden imitation",'F4 READY'!G63*1.25,IF('F4 READY'!D44="Inox imitation",'F4 READY'!G63*1.2,)))))</f>
        <v>23674</v>
      </c>
      <c r="F47" s="83"/>
      <c r="G47" s="18" t="str">
        <f>IF(G40="INCREASE THE PANELS","WRONG PRICE"," ")</f>
        <v xml:space="preserve"> </v>
      </c>
    </row>
    <row r="48" spans="2:11" ht="15" thickBot="1">
      <c r="B48" s="14" t="s">
        <v>44</v>
      </c>
      <c r="C48" s="15"/>
      <c r="D48" s="15"/>
      <c r="E48" s="84">
        <f>E47+'F4 READY'!G56</f>
        <v>39797.25</v>
      </c>
      <c r="F48" s="85"/>
      <c r="G48" s="18" t="str">
        <f>IF(G40="INCREASE THE PANELS","WRONG PRICE"," ")</f>
        <v xml:space="preserve"> </v>
      </c>
    </row>
    <row r="49" spans="2:15">
      <c r="B49" s="46"/>
      <c r="C49" s="46"/>
      <c r="D49" s="46"/>
      <c r="E49" s="46"/>
      <c r="F49" s="46"/>
      <c r="G49" s="46"/>
      <c r="H49" s="46"/>
      <c r="I49" s="46"/>
    </row>
    <row r="50" spans="2:15">
      <c r="B50" s="31" t="s">
        <v>45</v>
      </c>
      <c r="C50" s="31"/>
      <c r="D50" s="31"/>
      <c r="E50" s="31"/>
      <c r="F50" s="31"/>
      <c r="G50" s="31"/>
      <c r="H50" s="31"/>
      <c r="I50" s="31"/>
    </row>
    <row r="51" spans="2:15">
      <c r="B51" s="27"/>
      <c r="C51" s="27"/>
      <c r="D51" s="27"/>
      <c r="E51" s="27"/>
      <c r="F51" s="27"/>
      <c r="G51" s="30"/>
      <c r="H51" s="30"/>
      <c r="I51" s="27"/>
      <c r="J51" s="30"/>
      <c r="K51" s="30"/>
    </row>
    <row r="52" spans="2:15">
      <c r="B52" s="26"/>
      <c r="C52" s="26"/>
      <c r="D52" s="26"/>
      <c r="E52" s="26"/>
      <c r="F52" s="26"/>
      <c r="G52" s="26"/>
      <c r="H52" s="26"/>
      <c r="I52" s="26"/>
      <c r="J52" s="27"/>
      <c r="K52" s="27"/>
      <c r="L52" s="27"/>
      <c r="M52" s="16"/>
      <c r="N52" s="16"/>
      <c r="O52" s="16"/>
    </row>
    <row r="53" spans="2:15">
      <c r="B53" s="26"/>
      <c r="C53" s="26"/>
      <c r="D53" s="26"/>
      <c r="E53" s="26"/>
      <c r="F53" s="26"/>
      <c r="G53" s="26"/>
      <c r="H53" s="26"/>
      <c r="I53" s="26"/>
      <c r="J53" s="27"/>
      <c r="K53" s="27"/>
      <c r="L53" s="27"/>
      <c r="M53" s="16"/>
      <c r="N53" s="16"/>
      <c r="O53" s="16"/>
    </row>
    <row r="54" spans="2:15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7"/>
      <c r="M54" s="16"/>
      <c r="N54" s="16"/>
      <c r="O54" s="16"/>
    </row>
    <row r="55" spans="2:15">
      <c r="B55" s="26">
        <f>'F4 READY'!E37/'F4 READY'!E40</f>
        <v>100</v>
      </c>
      <c r="C55" s="26">
        <f>IF(B55&lt;35,'F4 READY'!I10,IF(B55&lt;41,'F4 READY'!I11,IF(B55&lt;46,'F4 READY'!I12,IF(B55&lt;51,'F4 READY'!I13,IF(B55&lt;56,'F4 READY'!I14,IF(B55&lt;61,'F4 READY'!I15,IF(B55&lt;66,'F4 READY'!I16,IF(B55&lt;71,'F4 READY'!I17,IF(B55&lt;76,'F4 READY'!I18,IF(B55&lt;81,'F4 READY'!I19,IF(B55&lt;86,'F4 READY'!I20,IF(B55&lt;91,'F4 READY'!I21,IF(B55&lt;96,'F4 READY'!I22,IF(B55&lt;101,'F4 READY'!I23,IF(B55&lt;106,'F4 READY'!I24,IF(B55&lt;111,'F4 READY'!I25,IF(B55&lt;116,'F4 READY'!I26,IF(B55&lt;121,'F4 READY'!I27))))))))))))))))))</f>
        <v>6630</v>
      </c>
      <c r="D55" s="26">
        <f>('F4 READY'!E37*('F4 READY'!E38-24.5))/10000</f>
        <v>11.275</v>
      </c>
      <c r="E55" s="26">
        <f>(C55*'F4 READY'!E40)+('F4 READY'!E41*(500+170))</f>
        <v>33820</v>
      </c>
      <c r="F55" s="26"/>
      <c r="G55" s="26">
        <f>IF('F4 READY'!D43='F4 READY'!B30,'F4 READY'!G30,IF('F4 READY'!D43='F4 READY'!B31,'F4 READY'!G31,IF('F4 READY'!D43='F4 READY'!B32,'F4 READY'!G32,IF('F4 READY'!D43='F4 READY'!B33,'F4 READY'!G33,"0"))))</f>
        <v>1430</v>
      </c>
      <c r="H55" s="26">
        <f>E56+G56</f>
        <v>39797.25</v>
      </c>
      <c r="I55" s="26"/>
      <c r="J55" s="26"/>
      <c r="K55" s="28"/>
      <c r="L55" s="27"/>
      <c r="M55" s="16"/>
      <c r="N55" s="16"/>
      <c r="O55" s="16"/>
    </row>
    <row r="56" spans="2:15">
      <c r="B56" s="26"/>
      <c r="C56" s="26"/>
      <c r="D56" s="26"/>
      <c r="E56" s="26">
        <f>E55-(E55*'F4 READY'!E46)</f>
        <v>23674</v>
      </c>
      <c r="F56" s="26"/>
      <c r="G56" s="26">
        <f>G55*D55</f>
        <v>16123.25</v>
      </c>
      <c r="H56" s="26"/>
      <c r="I56" s="26"/>
      <c r="J56" s="26"/>
      <c r="K56" s="26"/>
      <c r="L56" s="27"/>
      <c r="M56" s="16"/>
      <c r="N56" s="16"/>
      <c r="O56" s="16"/>
    </row>
    <row r="57" spans="2:15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7"/>
      <c r="M57" s="16"/>
      <c r="N57" s="16"/>
      <c r="O57" s="16"/>
    </row>
    <row r="58" spans="2:15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7"/>
      <c r="M58" s="16"/>
      <c r="N58" s="16"/>
      <c r="O58" s="16"/>
    </row>
    <row r="59" spans="2:15"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7"/>
      <c r="M59" s="16"/>
      <c r="N59" s="16"/>
      <c r="O59" s="16"/>
    </row>
    <row r="60" spans="2:15"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7"/>
      <c r="M60" s="16"/>
      <c r="N60" s="16"/>
      <c r="O60" s="16"/>
    </row>
    <row r="61" spans="2:15"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7"/>
      <c r="M61" s="16"/>
      <c r="N61" s="16"/>
      <c r="O61" s="16"/>
    </row>
    <row r="62" spans="2:15"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7"/>
      <c r="M62" s="16"/>
      <c r="N62" s="16"/>
      <c r="O62" s="16"/>
    </row>
    <row r="63" spans="2:15">
      <c r="B63" s="26"/>
      <c r="C63" s="26"/>
      <c r="D63" s="26"/>
      <c r="E63" s="26"/>
      <c r="F63" s="26"/>
      <c r="G63" s="28">
        <f>IF('F4 READY'!E39="F4.6",'F4 READY'!E56+120,IF('F4 READY'!E39="F4.7",'F4 READY'!E56+60,IF('F4 READY'!E39="F4.8",'F4 READY'!E56+180,E56)))</f>
        <v>23674</v>
      </c>
      <c r="H63" s="26"/>
      <c r="I63" s="26"/>
      <c r="J63" s="26"/>
      <c r="K63" s="26"/>
      <c r="L63" s="27"/>
      <c r="M63" s="16"/>
      <c r="N63" s="16"/>
      <c r="O63" s="16"/>
    </row>
    <row r="64" spans="2:15"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7"/>
      <c r="M64" s="16"/>
      <c r="N64" s="16"/>
      <c r="O64" s="16"/>
    </row>
    <row r="65" spans="2:15">
      <c r="B65" s="26" t="s">
        <v>18</v>
      </c>
      <c r="C65" s="26"/>
      <c r="D65" s="26" t="s">
        <v>46</v>
      </c>
      <c r="E65" s="26"/>
      <c r="F65" s="26">
        <v>0</v>
      </c>
      <c r="G65" s="26"/>
      <c r="H65" s="26"/>
      <c r="I65" s="26"/>
      <c r="J65" s="26"/>
      <c r="K65" s="26"/>
      <c r="L65" s="27"/>
      <c r="M65" s="16"/>
      <c r="N65" s="16"/>
      <c r="O65" s="16"/>
    </row>
    <row r="66" spans="2:15">
      <c r="B66" s="26" t="s">
        <v>19</v>
      </c>
      <c r="C66" s="26"/>
      <c r="D66" s="26" t="s">
        <v>47</v>
      </c>
      <c r="E66" s="26"/>
      <c r="F66" s="26">
        <v>1</v>
      </c>
      <c r="G66" s="26"/>
      <c r="H66" s="26"/>
      <c r="I66" s="26"/>
      <c r="J66" s="26"/>
      <c r="K66" s="26"/>
      <c r="L66" s="27"/>
      <c r="M66" s="16"/>
      <c r="N66" s="16"/>
      <c r="O66" s="16"/>
    </row>
    <row r="67" spans="2:15">
      <c r="B67" s="26" t="s">
        <v>20</v>
      </c>
      <c r="C67" s="26"/>
      <c r="D67" s="26" t="s">
        <v>48</v>
      </c>
      <c r="E67" s="26"/>
      <c r="F67" s="26">
        <v>2</v>
      </c>
      <c r="G67" s="26"/>
      <c r="H67" s="26"/>
      <c r="I67" s="26"/>
      <c r="J67" s="26"/>
      <c r="K67" s="26"/>
      <c r="L67" s="27"/>
      <c r="M67" s="16"/>
      <c r="N67" s="16"/>
      <c r="O67" s="16"/>
    </row>
    <row r="68" spans="2:15">
      <c r="B68" s="26" t="s">
        <v>21</v>
      </c>
      <c r="C68" s="26"/>
      <c r="D68" s="26" t="s">
        <v>49</v>
      </c>
      <c r="E68" s="26"/>
      <c r="F68" s="26">
        <v>3</v>
      </c>
      <c r="G68" s="26"/>
      <c r="H68" s="26"/>
      <c r="I68" s="26"/>
      <c r="J68" s="26"/>
      <c r="K68" s="26"/>
      <c r="L68" s="27"/>
      <c r="M68" s="16"/>
      <c r="N68" s="16"/>
      <c r="O68" s="16"/>
    </row>
    <row r="69" spans="2:15">
      <c r="B69" s="26" t="s">
        <v>22</v>
      </c>
      <c r="C69" s="26"/>
      <c r="D69" s="26" t="s">
        <v>50</v>
      </c>
      <c r="E69" s="26"/>
      <c r="F69" s="26">
        <v>4</v>
      </c>
      <c r="G69" s="26"/>
      <c r="H69" s="26"/>
      <c r="I69" s="26"/>
      <c r="J69" s="26"/>
      <c r="K69" s="26"/>
      <c r="L69" s="27"/>
      <c r="M69" s="16"/>
      <c r="N69" s="16"/>
      <c r="O69" s="16"/>
    </row>
    <row r="70" spans="2:15">
      <c r="B70" s="26" t="s">
        <v>23</v>
      </c>
      <c r="C70" s="26"/>
      <c r="D70" s="26"/>
      <c r="E70" s="26"/>
      <c r="F70" s="26"/>
      <c r="G70" s="26"/>
      <c r="H70" s="26"/>
      <c r="I70" s="26"/>
      <c r="J70" s="26"/>
      <c r="K70" s="26"/>
      <c r="L70" s="27"/>
      <c r="M70" s="16"/>
      <c r="N70" s="16"/>
      <c r="O70" s="16"/>
    </row>
    <row r="71" spans="2:15">
      <c r="B71" s="26" t="s">
        <v>24</v>
      </c>
      <c r="C71" s="26"/>
      <c r="D71" s="26"/>
      <c r="E71" s="26"/>
      <c r="F71" s="26"/>
      <c r="G71" s="26"/>
      <c r="H71" s="26"/>
      <c r="I71" s="26"/>
      <c r="J71" s="26"/>
      <c r="K71" s="26"/>
      <c r="L71" s="27"/>
      <c r="M71" s="16"/>
      <c r="N71" s="16"/>
      <c r="O71" s="16"/>
    </row>
    <row r="72" spans="2:15">
      <c r="B72" s="26" t="s">
        <v>25</v>
      </c>
      <c r="C72" s="26"/>
      <c r="D72" s="26"/>
      <c r="E72" s="26"/>
      <c r="F72" s="26"/>
      <c r="G72" s="26"/>
      <c r="H72" s="26"/>
      <c r="I72" s="26"/>
      <c r="J72" s="26"/>
      <c r="K72" s="26"/>
      <c r="L72" s="27"/>
      <c r="M72" s="16"/>
      <c r="N72" s="16"/>
      <c r="O72" s="16"/>
    </row>
    <row r="73" spans="2:15"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7"/>
      <c r="M73" s="16"/>
      <c r="N73" s="16"/>
      <c r="O73" s="16"/>
    </row>
    <row r="74" spans="2:15"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7"/>
      <c r="M74" s="16"/>
      <c r="N74" s="16"/>
      <c r="O74" s="16"/>
    </row>
    <row r="75" spans="2:15"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16"/>
      <c r="M75" s="16"/>
      <c r="N75" s="16"/>
      <c r="O75" s="16"/>
    </row>
    <row r="76" spans="2:15"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16"/>
      <c r="M76" s="16"/>
      <c r="N76" s="16"/>
      <c r="O76" s="16"/>
    </row>
    <row r="77" spans="2:15"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16"/>
      <c r="M77" s="16"/>
      <c r="N77" s="16"/>
      <c r="O77" s="16"/>
    </row>
    <row r="78" spans="2:15"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16"/>
      <c r="M78" s="16"/>
      <c r="N78" s="16"/>
      <c r="O78" s="16"/>
    </row>
    <row r="79" spans="2:15">
      <c r="B79" s="26"/>
      <c r="C79" s="26"/>
      <c r="D79" s="26"/>
      <c r="E79" s="26"/>
      <c r="F79" s="26"/>
      <c r="G79" s="26"/>
      <c r="H79" s="26"/>
      <c r="I79" s="26"/>
      <c r="J79" s="27"/>
      <c r="K79" s="27"/>
      <c r="L79" s="16"/>
      <c r="M79" s="16"/>
      <c r="N79" s="16"/>
      <c r="O79" s="16"/>
    </row>
    <row r="80" spans="2:15">
      <c r="B80" s="8"/>
      <c r="C80" s="8"/>
      <c r="D80" s="8"/>
      <c r="E80" s="8"/>
      <c r="F80" s="8"/>
      <c r="G80" s="8"/>
      <c r="H80" s="8"/>
      <c r="I80" s="8"/>
      <c r="J80" s="16"/>
      <c r="K80" s="16"/>
      <c r="L80" s="16"/>
      <c r="M80" s="16"/>
      <c r="N80" s="16"/>
      <c r="O80" s="16"/>
    </row>
    <row r="81" spans="2:15"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</row>
    <row r="82" spans="2:15"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</row>
  </sheetData>
  <sheetProtection password="B994" sheet="1" objects="1" scenarios="1" selectLockedCells="1"/>
  <mergeCells count="33">
    <mergeCell ref="B33:F33"/>
    <mergeCell ref="H8:H9"/>
    <mergeCell ref="B8:G9"/>
    <mergeCell ref="B42:F42"/>
    <mergeCell ref="B38:D38"/>
    <mergeCell ref="B31:F31"/>
    <mergeCell ref="B32:F32"/>
    <mergeCell ref="B37:D37"/>
    <mergeCell ref="B30:F30"/>
    <mergeCell ref="B29:F29"/>
    <mergeCell ref="B43:C43"/>
    <mergeCell ref="D43:F43"/>
    <mergeCell ref="B45:F45"/>
    <mergeCell ref="B46:D46"/>
    <mergeCell ref="E46:F46"/>
    <mergeCell ref="D44:F44"/>
    <mergeCell ref="B44:C44"/>
    <mergeCell ref="B50:I50"/>
    <mergeCell ref="B7:G7"/>
    <mergeCell ref="E41:F41"/>
    <mergeCell ref="B41:D41"/>
    <mergeCell ref="B36:F36"/>
    <mergeCell ref="E37:F37"/>
    <mergeCell ref="B39:D39"/>
    <mergeCell ref="B40:D40"/>
    <mergeCell ref="B49:I49"/>
    <mergeCell ref="I8:I9"/>
    <mergeCell ref="B35:F35"/>
    <mergeCell ref="E38:F38"/>
    <mergeCell ref="E39:F39"/>
    <mergeCell ref="E40:F40"/>
    <mergeCell ref="E48:F48"/>
    <mergeCell ref="E47:F47"/>
  </mergeCells>
  <dataValidations count="7">
    <dataValidation type="list" allowBlank="1" showInputMessage="1" showErrorMessage="1" sqref="D43">
      <formula1>$B$30:$B$33</formula1>
    </dataValidation>
    <dataValidation type="list" allowBlank="1" showInputMessage="1" showErrorMessage="1" sqref="D44:F44">
      <formula1>$D$65:$D$69</formula1>
    </dataValidation>
    <dataValidation type="list" allowBlank="1" showInputMessage="1" showErrorMessage="1" sqref="E39:F39">
      <formula1>$B$65:$B$72</formula1>
    </dataValidation>
    <dataValidation type="list" allowBlank="1" showInputMessage="1" showErrorMessage="1" sqref="E41:F41">
      <formula1>$F$65:$F$69</formula1>
    </dataValidation>
    <dataValidation type="list" allowBlank="1" showInputMessage="1" showErrorMessage="1" sqref="D44:F44">
      <formula1>$D$65:$D$69</formula1>
    </dataValidation>
    <dataValidation type="list" allowBlank="1" showInputMessage="1" showErrorMessage="1" sqref="E39:F39">
      <formula1>$B$65:$B$72</formula1>
    </dataValidation>
    <dataValidation type="list" allowBlank="1" showInputMessage="1" showErrorMessage="1" sqref="E41:F41">
      <formula1>$F$65:$F$69</formula1>
    </dataValidation>
  </dataValidations>
  <pageMargins left="0.23622047244094491" right="0.23622047244094491" top="0.19685039370078741" bottom="0.19685039370078741" header="0.11811023622047245" footer="0.1181102362204724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F4 READY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</dc:creator>
  <cp:lastModifiedBy>Jérémy Cruz</cp:lastModifiedBy>
  <cp:lastPrinted>2013-01-31T14:28:20Z</cp:lastPrinted>
  <dcterms:created xsi:type="dcterms:W3CDTF">2013-01-26T06:28:42Z</dcterms:created>
  <dcterms:modified xsi:type="dcterms:W3CDTF">2017-12-06T13:04:23Z</dcterms:modified>
</cp:coreProperties>
</file>